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3500" activeTab="0"/>
  </bookViews>
  <sheets>
    <sheet name="5083_6455a8a401233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<sst xmlns="http://schemas.openxmlformats.org/spreadsheetml/2006/main" count="31" uniqueCount="31">
  <si>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2023年度凤阳县事业单位公开招聘工作人员递补资格复审人员名单</t>
  </si>
  <si>
    <t>序号</t>
  </si>
  <si>
    <t>岗位代码</t>
  </si>
  <si>
    <t>姓名</t>
  </si>
  <si>
    <t>性别</t>
  </si>
  <si>
    <t>准考证号</t>
  </si>
  <si>
    <t>职业能力
倾向测验</t>
  </si>
  <si>
    <t>综合应用
能力</t>
  </si>
  <si>
    <t>笔试
成绩</t>
  </si>
  <si>
    <t>备注</t>
  </si>
  <si>
    <t>202305070426</t>
  </si>
  <si>
    <t>202305070521</t>
  </si>
  <si>
    <t>202305070910</t>
  </si>
  <si>
    <t>202305071030</t>
  </si>
  <si>
    <t>202305071114</t>
  </si>
  <si>
    <t>202305071408</t>
  </si>
  <si>
    <t>202305071811</t>
  </si>
  <si>
    <t>202305071724</t>
  </si>
  <si>
    <t>202305071820</t>
  </si>
  <si>
    <t>202305072214</t>
  </si>
  <si>
    <t>202305072326</t>
  </si>
  <si>
    <t>202305073024</t>
  </si>
  <si>
    <t>202305073405</t>
  </si>
  <si>
    <t>202305073828</t>
  </si>
  <si>
    <t>202305074228</t>
  </si>
  <si>
    <t>202305074318</t>
  </si>
  <si>
    <t>202305075105</t>
  </si>
  <si>
    <t>202305075130</t>
  </si>
  <si>
    <t>202305075614</t>
  </si>
  <si>
    <t>202305075522</t>
  </si>
  <si>
    <t>202305075628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</si>
</sst>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b/>
      <sz val="17"/>
      <color indexed="8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sz val="12"/>
      <color theme="1"/>
      <name val="Calibri"/>
      <family val="0"/>
    </font>
    <font>
      <b/>
      <sz val="17"/>
      <color theme="1"/>
      <name val="Calibri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25" fillId="0" borderId="0">
      <alignment/>
      <protection/>
    </xf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</cellStyleXfs>
  <cellXfs count="1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176" fontId="46" fillId="0" borderId="0" xfId="0" applyNumberFormat="1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176" fontId="6" fillId="0" borderId="10" xfId="58" applyNumberFormat="1" applyFont="1" applyBorder="1" applyAlignment="1">
      <alignment horizontal="center" vertical="center"/>
      <protection/>
    </xf>
    <xf numFmtId="176" fontId="6" fillId="0" borderId="10" xfId="65" applyNumberFormat="1" applyFont="1" applyBorder="1" applyAlignment="1">
      <alignment horizontal="center" vertical="center"/>
      <protection/>
    </xf>
    <xf numFmtId="0" fontId="0" fillId="0" borderId="10" xfId="0" applyBorder="1" applyAlignment="1">
      <alignment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4" xfId="65"/>
    <cellStyle name="常规 3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>
      <selection activeCell="O19" sqref="O19"/>
    </sheetView>
  </sheetViews>
  <sheetFormatPr defaultColWidth="9.00390625" defaultRowHeight="15"/>
  <cols>
    <col min="1" max="1" width="5.140625" style="1" customWidth="1"/>
    <col min="2" max="2" width="15.00390625" style="2" customWidth="1"/>
    <col min="3" max="3" width="9.00390625" style="1" customWidth="1"/>
    <col min="4" max="4" width="5.140625" style="1" customWidth="1"/>
    <col min="5" max="5" width="14.28125" style="3" customWidth="1"/>
    <col min="6" max="6" width="10.00390625" style="4" bestFit="1" customWidth="1"/>
    <col min="7" max="7" width="9.7109375" style="5" customWidth="1"/>
    <col min="8" max="8" width="11.421875" style="1" customWidth="1"/>
  </cols>
  <sheetData>
    <row r="1" spans="1:9" ht="45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ht="36" customHeight="1">
      <c r="A2" s="7" t="s">
        <v>1</v>
      </c>
      <c r="B2" s="8" t="s">
        <v>2</v>
      </c>
      <c r="C2" s="7" t="s">
        <v>3</v>
      </c>
      <c r="D2" s="7" t="s">
        <v>4</v>
      </c>
      <c r="E2" s="9" t="s">
        <v>5</v>
      </c>
      <c r="F2" s="10" t="s">
        <v>6</v>
      </c>
      <c r="G2" s="11" t="s">
        <v>7</v>
      </c>
      <c r="H2" s="12" t="s">
        <v>8</v>
      </c>
      <c r="I2" s="7" t="s">
        <v>9</v>
      </c>
    </row>
    <row r="3" spans="1:9" ht="28.5" customHeight="1">
      <c r="A3" s="7">
        <v>1</v>
      </c>
      <c r="B3" s="8" t="str">
        <f>"202301005"</f>
        <v>202301005</v>
      </c>
      <c r="C3" s="7" t="str">
        <f>"朱学钢"</f>
        <v>朱学钢</v>
      </c>
      <c r="D3" s="7" t="str">
        <f>"男"</f>
        <v>男</v>
      </c>
      <c r="E3" s="13" t="s">
        <v>10</v>
      </c>
      <c r="F3" s="14">
        <v>104.8</v>
      </c>
      <c r="G3" s="15">
        <v>102.5</v>
      </c>
      <c r="H3" s="7">
        <f aca="true" t="shared" si="0" ref="H3:H24">SUM(F3:G3)</f>
        <v>207.3</v>
      </c>
      <c r="I3" s="16"/>
    </row>
    <row r="4" spans="1:9" ht="28.5" customHeight="1">
      <c r="A4" s="7">
        <v>2</v>
      </c>
      <c r="B4" s="8" t="str">
        <f>"202301005"</f>
        <v>202301005</v>
      </c>
      <c r="C4" s="7" t="str">
        <f>"刘宇"</f>
        <v>刘宇</v>
      </c>
      <c r="D4" s="7" t="str">
        <f>"女"</f>
        <v>女</v>
      </c>
      <c r="E4" s="13" t="s">
        <v>11</v>
      </c>
      <c r="F4" s="14">
        <v>87.3</v>
      </c>
      <c r="G4" s="15">
        <v>117</v>
      </c>
      <c r="H4" s="7">
        <f t="shared" si="0"/>
        <v>204.3</v>
      </c>
      <c r="I4" s="16"/>
    </row>
    <row r="5" spans="1:9" ht="28.5" customHeight="1">
      <c r="A5" s="7">
        <v>3</v>
      </c>
      <c r="B5" s="8" t="str">
        <f>"202301009"</f>
        <v>202301009</v>
      </c>
      <c r="C5" s="7" t="str">
        <f>"管亚菲"</f>
        <v>管亚菲</v>
      </c>
      <c r="D5" s="7" t="str">
        <f>"女"</f>
        <v>女</v>
      </c>
      <c r="E5" s="13" t="s">
        <v>12</v>
      </c>
      <c r="F5" s="14">
        <v>95.5</v>
      </c>
      <c r="G5" s="15">
        <v>100.5</v>
      </c>
      <c r="H5" s="7">
        <f t="shared" si="0"/>
        <v>196</v>
      </c>
      <c r="I5" s="16"/>
    </row>
    <row r="6" spans="1:9" ht="28.5" customHeight="1">
      <c r="A6" s="7">
        <v>4</v>
      </c>
      <c r="B6" s="8" t="str">
        <f>"202301011"</f>
        <v>202301011</v>
      </c>
      <c r="C6" s="7" t="str">
        <f>"胡邓伟"</f>
        <v>胡邓伟</v>
      </c>
      <c r="D6" s="7" t="str">
        <f>"男"</f>
        <v>男</v>
      </c>
      <c r="E6" s="13" t="s">
        <v>13</v>
      </c>
      <c r="F6" s="14">
        <v>88.5</v>
      </c>
      <c r="G6" s="15">
        <v>109</v>
      </c>
      <c r="H6" s="7">
        <f t="shared" si="0"/>
        <v>197.5</v>
      </c>
      <c r="I6" s="16"/>
    </row>
    <row r="7" spans="1:9" ht="28.5" customHeight="1">
      <c r="A7" s="7">
        <v>5</v>
      </c>
      <c r="B7" s="8" t="str">
        <f>"202301011"</f>
        <v>202301011</v>
      </c>
      <c r="C7" s="7" t="str">
        <f>"徐倩倩"</f>
        <v>徐倩倩</v>
      </c>
      <c r="D7" s="7" t="str">
        <f>"女"</f>
        <v>女</v>
      </c>
      <c r="E7" s="13" t="s">
        <v>14</v>
      </c>
      <c r="F7" s="14">
        <v>81.1</v>
      </c>
      <c r="G7" s="15">
        <v>112.5</v>
      </c>
      <c r="H7" s="7">
        <f t="shared" si="0"/>
        <v>193.6</v>
      </c>
      <c r="I7" s="16"/>
    </row>
    <row r="8" spans="1:9" ht="28.5" customHeight="1">
      <c r="A8" s="7">
        <v>6</v>
      </c>
      <c r="B8" s="8" t="str">
        <f>"202301013"</f>
        <v>202301013</v>
      </c>
      <c r="C8" s="7" t="str">
        <f>"李有航"</f>
        <v>李有航</v>
      </c>
      <c r="D8" s="7" t="str">
        <f>"男"</f>
        <v>男</v>
      </c>
      <c r="E8" s="13" t="s">
        <v>15</v>
      </c>
      <c r="F8" s="14">
        <v>105.1</v>
      </c>
      <c r="G8" s="15">
        <v>102</v>
      </c>
      <c r="H8" s="7">
        <f t="shared" si="0"/>
        <v>207.1</v>
      </c>
      <c r="I8" s="16"/>
    </row>
    <row r="9" spans="1:9" ht="28.5" customHeight="1">
      <c r="A9" s="7">
        <v>7</v>
      </c>
      <c r="B9" s="8" t="str">
        <f>"202301017"</f>
        <v>202301017</v>
      </c>
      <c r="C9" s="7" t="str">
        <f>"曾乐乐"</f>
        <v>曾乐乐</v>
      </c>
      <c r="D9" s="7" t="str">
        <f>"女"</f>
        <v>女</v>
      </c>
      <c r="E9" s="13" t="s">
        <v>16</v>
      </c>
      <c r="F9" s="14">
        <v>92.5</v>
      </c>
      <c r="G9" s="15">
        <v>97.5</v>
      </c>
      <c r="H9" s="7">
        <f t="shared" si="0"/>
        <v>190</v>
      </c>
      <c r="I9" s="16"/>
    </row>
    <row r="10" spans="1:9" ht="28.5" customHeight="1">
      <c r="A10" s="7">
        <v>8</v>
      </c>
      <c r="B10" s="8" t="str">
        <f>"202301017"</f>
        <v>202301017</v>
      </c>
      <c r="C10" s="7" t="str">
        <f>"曹星辰"</f>
        <v>曹星辰</v>
      </c>
      <c r="D10" s="7" t="str">
        <f>"男"</f>
        <v>男</v>
      </c>
      <c r="E10" s="13" t="s">
        <v>17</v>
      </c>
      <c r="F10" s="14">
        <v>90.6</v>
      </c>
      <c r="G10" s="15">
        <v>97.5</v>
      </c>
      <c r="H10" s="7">
        <f t="shared" si="0"/>
        <v>188.1</v>
      </c>
      <c r="I10" s="16"/>
    </row>
    <row r="11" spans="1:9" ht="28.5" customHeight="1">
      <c r="A11" s="7">
        <v>9</v>
      </c>
      <c r="B11" s="8" t="str">
        <f>"202301018"</f>
        <v>202301018</v>
      </c>
      <c r="C11" s="7" t="str">
        <f>"李香香"</f>
        <v>李香香</v>
      </c>
      <c r="D11" s="7" t="str">
        <f>"女"</f>
        <v>女</v>
      </c>
      <c r="E11" s="13" t="s">
        <v>18</v>
      </c>
      <c r="F11" s="14">
        <v>92.1</v>
      </c>
      <c r="G11" s="15">
        <v>100</v>
      </c>
      <c r="H11" s="7">
        <f t="shared" si="0"/>
        <v>192.1</v>
      </c>
      <c r="I11" s="16"/>
    </row>
    <row r="12" spans="1:9" ht="28.5" customHeight="1">
      <c r="A12" s="7">
        <v>10</v>
      </c>
      <c r="B12" s="8" t="str">
        <f>"202301021"</f>
        <v>202301021</v>
      </c>
      <c r="C12" s="7" t="str">
        <f>"李旭"</f>
        <v>李旭</v>
      </c>
      <c r="D12" s="7" t="str">
        <f>"男"</f>
        <v>男</v>
      </c>
      <c r="E12" s="13" t="s">
        <v>19</v>
      </c>
      <c r="F12" s="14">
        <v>101.4</v>
      </c>
      <c r="G12" s="15">
        <v>83.5</v>
      </c>
      <c r="H12" s="7">
        <f t="shared" si="0"/>
        <v>184.9</v>
      </c>
      <c r="I12" s="16"/>
    </row>
    <row r="13" spans="1:9" ht="28.5" customHeight="1">
      <c r="A13" s="7">
        <v>11</v>
      </c>
      <c r="B13" s="8" t="str">
        <f>"202301023"</f>
        <v>202301023</v>
      </c>
      <c r="C13" s="7" t="str">
        <f>"张迪"</f>
        <v>张迪</v>
      </c>
      <c r="D13" s="7" t="str">
        <f>"女"</f>
        <v>女</v>
      </c>
      <c r="E13" s="13" t="s">
        <v>20</v>
      </c>
      <c r="F13" s="14">
        <v>85.4</v>
      </c>
      <c r="G13" s="15">
        <v>109</v>
      </c>
      <c r="H13" s="7">
        <f t="shared" si="0"/>
        <v>194.4</v>
      </c>
      <c r="I13" s="16"/>
    </row>
    <row r="14" spans="1:9" ht="28.5" customHeight="1">
      <c r="A14" s="7">
        <v>12</v>
      </c>
      <c r="B14" s="8" t="str">
        <f>"202301032"</f>
        <v>202301032</v>
      </c>
      <c r="C14" s="7" t="str">
        <f>"郭蕾"</f>
        <v>郭蕾</v>
      </c>
      <c r="D14" s="7" t="str">
        <f>"女"</f>
        <v>女</v>
      </c>
      <c r="E14" s="13" t="s">
        <v>21</v>
      </c>
      <c r="F14" s="14">
        <v>88.8</v>
      </c>
      <c r="G14" s="15">
        <v>106</v>
      </c>
      <c r="H14" s="7">
        <f t="shared" si="0"/>
        <v>194.8</v>
      </c>
      <c r="I14" s="16"/>
    </row>
    <row r="15" spans="1:9" ht="28.5" customHeight="1">
      <c r="A15" s="7">
        <v>13</v>
      </c>
      <c r="B15" s="8" t="str">
        <f>"202301035"</f>
        <v>202301035</v>
      </c>
      <c r="C15" s="7" t="str">
        <f>"卢陈林"</f>
        <v>卢陈林</v>
      </c>
      <c r="D15" s="7" t="str">
        <f>"女"</f>
        <v>女</v>
      </c>
      <c r="E15" s="13" t="s">
        <v>22</v>
      </c>
      <c r="F15" s="14">
        <v>81.5</v>
      </c>
      <c r="G15" s="15">
        <v>102.5</v>
      </c>
      <c r="H15" s="7">
        <f t="shared" si="0"/>
        <v>184</v>
      </c>
      <c r="I15" s="16"/>
    </row>
    <row r="16" spans="1:9" ht="28.5" customHeight="1">
      <c r="A16" s="7">
        <v>14</v>
      </c>
      <c r="B16" s="8" t="str">
        <f>"202301040"</f>
        <v>202301040</v>
      </c>
      <c r="C16" s="7" t="str">
        <f>"胡永锐"</f>
        <v>胡永锐</v>
      </c>
      <c r="D16" s="7" t="str">
        <f aca="true" t="shared" si="1" ref="D16:D21">"男"</f>
        <v>男</v>
      </c>
      <c r="E16" s="13" t="s">
        <v>23</v>
      </c>
      <c r="F16" s="14">
        <v>93.6</v>
      </c>
      <c r="G16" s="15">
        <v>98</v>
      </c>
      <c r="H16" s="7">
        <f t="shared" si="0"/>
        <v>191.6</v>
      </c>
      <c r="I16" s="16"/>
    </row>
    <row r="17" spans="1:9" ht="28.5" customHeight="1">
      <c r="A17" s="7">
        <v>15</v>
      </c>
      <c r="B17" s="8" t="str">
        <f>"202301044"</f>
        <v>202301044</v>
      </c>
      <c r="C17" s="7" t="str">
        <f>"高群星"</f>
        <v>高群星</v>
      </c>
      <c r="D17" s="7" t="str">
        <f t="shared" si="1"/>
        <v>男</v>
      </c>
      <c r="E17" s="13" t="s">
        <v>24</v>
      </c>
      <c r="F17" s="14">
        <v>95.1</v>
      </c>
      <c r="G17" s="15">
        <v>97</v>
      </c>
      <c r="H17" s="7">
        <f t="shared" si="0"/>
        <v>192.1</v>
      </c>
      <c r="I17" s="16"/>
    </row>
    <row r="18" spans="1:9" ht="28.5" customHeight="1">
      <c r="A18" s="7">
        <v>16</v>
      </c>
      <c r="B18" s="8" t="str">
        <f>"202301045"</f>
        <v>202301045</v>
      </c>
      <c r="C18" s="7" t="str">
        <f>"李纯途"</f>
        <v>李纯途</v>
      </c>
      <c r="D18" s="7" t="str">
        <f t="shared" si="1"/>
        <v>男</v>
      </c>
      <c r="E18" s="13" t="s">
        <v>25</v>
      </c>
      <c r="F18" s="14">
        <v>86.4</v>
      </c>
      <c r="G18" s="15">
        <v>93.5</v>
      </c>
      <c r="H18" s="7">
        <f t="shared" si="0"/>
        <v>179.9</v>
      </c>
      <c r="I18" s="16"/>
    </row>
    <row r="19" spans="1:9" ht="28.5" customHeight="1">
      <c r="A19" s="7">
        <v>17</v>
      </c>
      <c r="B19" s="8" t="str">
        <f>"202301055"</f>
        <v>202301055</v>
      </c>
      <c r="C19" s="7" t="str">
        <f>"郑鸿飞"</f>
        <v>郑鸿飞</v>
      </c>
      <c r="D19" s="7" t="str">
        <f t="shared" si="1"/>
        <v>男</v>
      </c>
      <c r="E19" s="13" t="s">
        <v>26</v>
      </c>
      <c r="F19" s="14">
        <v>85.9</v>
      </c>
      <c r="G19" s="15">
        <v>102</v>
      </c>
      <c r="H19" s="7">
        <f t="shared" si="0"/>
        <v>187.9</v>
      </c>
      <c r="I19" s="16"/>
    </row>
    <row r="20" spans="1:9" ht="28.5" customHeight="1">
      <c r="A20" s="7">
        <v>18</v>
      </c>
      <c r="B20" s="8" t="str">
        <f>"202301057"</f>
        <v>202301057</v>
      </c>
      <c r="C20" s="7" t="str">
        <f>"衡孝俭"</f>
        <v>衡孝俭</v>
      </c>
      <c r="D20" s="7" t="str">
        <f t="shared" si="1"/>
        <v>男</v>
      </c>
      <c r="E20" s="13" t="s">
        <v>27</v>
      </c>
      <c r="F20" s="14">
        <v>89.9</v>
      </c>
      <c r="G20" s="15">
        <v>97</v>
      </c>
      <c r="H20" s="7">
        <f t="shared" si="0"/>
        <v>186.9</v>
      </c>
      <c r="I20" s="16"/>
    </row>
    <row r="21" spans="1:9" ht="28.5" customHeight="1">
      <c r="A21" s="7">
        <v>19</v>
      </c>
      <c r="B21" s="8" t="str">
        <f>"202301065"</f>
        <v>202301065</v>
      </c>
      <c r="C21" s="7" t="str">
        <f>"张驭"</f>
        <v>张驭</v>
      </c>
      <c r="D21" s="7" t="str">
        <f t="shared" si="1"/>
        <v>男</v>
      </c>
      <c r="E21" s="13" t="s">
        <v>28</v>
      </c>
      <c r="F21" s="14">
        <v>81.1</v>
      </c>
      <c r="G21" s="15">
        <v>84</v>
      </c>
      <c r="H21" s="7">
        <f t="shared" si="0"/>
        <v>165.1</v>
      </c>
      <c r="I21" s="16"/>
    </row>
    <row r="22" spans="1:9" ht="28.5" customHeight="1">
      <c r="A22" s="7">
        <v>20</v>
      </c>
      <c r="B22" s="8" t="str">
        <f>"202301065"</f>
        <v>202301065</v>
      </c>
      <c r="C22" s="7" t="str">
        <f>"张邵彤"</f>
        <v>张邵彤</v>
      </c>
      <c r="D22" s="7" t="str">
        <f>"女"</f>
        <v>女</v>
      </c>
      <c r="E22" s="13" t="s">
        <v>29</v>
      </c>
      <c r="F22" s="14">
        <v>70</v>
      </c>
      <c r="G22" s="15">
        <v>89.5</v>
      </c>
      <c r="H22" s="7">
        <f t="shared" si="0"/>
        <v>159.5</v>
      </c>
      <c r="I22" s="16"/>
    </row>
    <row r="23" spans="1:9" ht="28.5" customHeight="1">
      <c r="A23" s="7">
        <v>21</v>
      </c>
      <c r="B23" s="8" t="str">
        <f>"202301066"</f>
        <v>202301066</v>
      </c>
      <c r="C23" s="7" t="str">
        <f>"蒋永洁"</f>
        <v>蒋永洁</v>
      </c>
      <c r="D23" s="7" t="str">
        <f>"女"</f>
        <v>女</v>
      </c>
      <c r="E23" s="13" t="s">
        <v>30</v>
      </c>
      <c r="F23" s="14">
        <v>73.4</v>
      </c>
      <c r="G23" s="15">
        <v>93.5</v>
      </c>
      <c r="H23" s="7">
        <f>SUM(F23:G23)</f>
        <v>166.9</v>
      </c>
      <c r="I23" s="16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2023-05-06T01:24:15Z</dcterms:created>
  <dcterms:modified xsi:type="dcterms:W3CDTF">2023-05-26T01:35:06Z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C7DE4567AE5D4F8CAA7BE3F3AEE64D2C_13</vt:lpwstr>
  </property>
  <property fmtid="{D5CDD505-2E9C-101B-9397-08002B2CF9AE}" pid="4" name="KSOProductBuildV">
    <vt:lpwstr>2052-11.1.0.14309</vt:lpwstr>
  </property>
</Properties>
</file>